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070" windowHeight="10965" firstSheet="3" activeTab="4"/>
  </bookViews>
  <sheets>
    <sheet name="購入数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  <sheet name="脂肪酸構成データ" sheetId="5" r:id="rId5"/>
    <sheet name="脂肪酸摂取構成グラフ" sheetId="6" r:id="rId6"/>
  </sheets>
  <definedNames/>
  <calcPr fullCalcOnLoad="1"/>
</workbook>
</file>

<file path=xl/sharedStrings.xml><?xml version="1.0" encoding="utf-8"?>
<sst xmlns="http://schemas.openxmlformats.org/spreadsheetml/2006/main" count="146" uniqueCount="91">
  <si>
    <t>統計名：</t>
  </si>
  <si>
    <t>家計調査 家計収支編 二人以上の世帯</t>
  </si>
  <si>
    <t>表番号：</t>
  </si>
  <si>
    <t>表題：</t>
  </si>
  <si>
    <t>[品目分類] 品目分類（総数：数量）</t>
  </si>
  <si>
    <t>表章項目：</t>
  </si>
  <si>
    <t>数量</t>
  </si>
  <si>
    <t>世帯区分（年次－二人以上の世帯）：</t>
  </si>
  <si>
    <t>二人以上の世帯</t>
  </si>
  <si>
    <t>地域区分：</t>
  </si>
  <si>
    <t>全国</t>
  </si>
  <si>
    <t>2009年</t>
  </si>
  <si>
    <t>食パン【1g】</t>
  </si>
  <si>
    <t>他のパン【1g】</t>
  </si>
  <si>
    <t>牛肉【1g】</t>
  </si>
  <si>
    <t>牛乳【1l】</t>
  </si>
  <si>
    <t>粉ミルク【1g】</t>
  </si>
  <si>
    <t>バター【1g】</t>
  </si>
  <si>
    <t>チーズ【1g】</t>
  </si>
  <si>
    <t>食用油【1g】</t>
  </si>
  <si>
    <t>マーガリン【1g】</t>
  </si>
  <si>
    <t>マヨネーズ・ドレッシング【1g】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</si>
  <si>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</si>
  <si>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</si>
  <si>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</si>
  <si>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</si>
  <si>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</si>
  <si>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</si>
  <si>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</si>
  <si>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</si>
  <si>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</si>
  <si>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</si>
  <si>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</si>
  <si>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トランス脂肪酸含有率％</t>
  </si>
  <si>
    <t>識別文字</t>
  </si>
  <si>
    <t>合計</t>
  </si>
  <si>
    <t>1L=1032g</t>
  </si>
  <si>
    <t>食パン</t>
  </si>
  <si>
    <t>他のパン</t>
  </si>
  <si>
    <t>即席めん</t>
  </si>
  <si>
    <t>牛肉</t>
  </si>
  <si>
    <t>牛乳</t>
  </si>
  <si>
    <t>粉ミルク</t>
  </si>
  <si>
    <t>バター</t>
  </si>
  <si>
    <t>チーズ</t>
  </si>
  <si>
    <t>食用油</t>
  </si>
  <si>
    <t>マーガリン</t>
  </si>
  <si>
    <t>マヨネーズ・ドレッシング</t>
  </si>
  <si>
    <t>世帯人数</t>
  </si>
  <si>
    <t>カップめん</t>
  </si>
  <si>
    <t>即席めん【1g】</t>
  </si>
  <si>
    <t>カップめん【1g】</t>
  </si>
  <si>
    <t>l</t>
  </si>
  <si>
    <t>「食品に含まれるトランス脂肪酸の評価基礎資料調査報告書」2007年3月</t>
  </si>
  <si>
    <t>内閣府食品安全委員会平成18 年度食品安全確保総合調査</t>
  </si>
  <si>
    <t>http://www.fsc.go.jp/fsciis/attachedFile/download?retrievalId=kai20070605ka1&amp;fileId=109</t>
  </si>
  <si>
    <t>トランス脂肪酸含有率の出所：</t>
  </si>
  <si>
    <t>↓</t>
  </si>
  <si>
    <t>Excelシート作成：兵庫県立大学経済学部　斎藤 清 2010/10/24</t>
  </si>
  <si>
    <t>購入数量ｇ</t>
  </si>
  <si>
    <t>一人当たり購入数量ｇ</t>
  </si>
  <si>
    <t>一人当たり年間トランス脂肪酸摂取量ｇ</t>
  </si>
  <si>
    <t>一人一日当たりトランス脂肪酸摂取量g/day</t>
  </si>
  <si>
    <t>年次</t>
  </si>
  <si>
    <t>Excelシート作成：兵庫県立大学 経済学部 斎藤　清</t>
  </si>
  <si>
    <t>食品成分表の脂肪酸構成</t>
  </si>
  <si>
    <t>トランス脂肪酸含有量のデータ出所は「トランス脂肪酸データ」のシートに記載</t>
  </si>
  <si>
    <t>脂肪酸含有量 ｇ／１００ｇ</t>
  </si>
  <si>
    <t>一人当たり年間脂肪酸摂取量ｇ</t>
  </si>
  <si>
    <t>飽和脂肪酸</t>
  </si>
  <si>
    <t>一価不飽和脂肪酸</t>
  </si>
  <si>
    <t>多価不飽和脂肪酸</t>
  </si>
  <si>
    <t>脂肪酸計</t>
  </si>
  <si>
    <t>トランス脂肪酸</t>
  </si>
  <si>
    <t>菓子パン類のクリームパン</t>
  </si>
  <si>
    <t>中華スタイル即席カップめん：油揚げ</t>
  </si>
  <si>
    <t>即席中華めん：油揚げ</t>
  </si>
  <si>
    <t>うし和牛肉：かたロース脂身つき生</t>
  </si>
  <si>
    <t>普通牛乳</t>
  </si>
  <si>
    <t>脱脂粉乳</t>
  </si>
  <si>
    <t>有塩バター</t>
  </si>
  <si>
    <t>プロセスチーズ</t>
  </si>
  <si>
    <t>植物油脂類の調合油</t>
  </si>
  <si>
    <t>ソフトタイプマーガリン</t>
  </si>
  <si>
    <t>マヨネーズ全卵型</t>
  </si>
  <si>
    <t>脂肪酸構成比 ％</t>
  </si>
  <si>
    <t>その他不飽和脂肪酸</t>
  </si>
  <si>
    <t>代表例</t>
  </si>
  <si>
    <t>データ出所：文部科学省 科学技術・学術審議会・資源調査分科会 報告「日本食品標準成分表2010」2010年11月</t>
  </si>
  <si>
    <t>http://www.mext.go.jp/b_menu/shingi/gijyutu/gijyutu3/houkoku/1298713.htm</t>
  </si>
  <si>
    <t>2010年12月5日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</si>
</sst>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0_ "/>
    <numFmt numFmtId="183" formatCode="0.0000_ "/>
    <numFmt numFmtId="184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43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4" fontId="2" fillId="34" borderId="10" xfId="51" applyNumberFormat="1" applyFont="1" applyFill="1" applyBorder="1" applyAlignment="1">
      <alignment horizontal="right"/>
    </xf>
    <xf numFmtId="177" fontId="0" fillId="34" borderId="11" xfId="0" applyNumberForma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177" fontId="0" fillId="34" borderId="13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81" fontId="0" fillId="35" borderId="15" xfId="0" applyNumberFormat="1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181" fontId="0" fillId="35" borderId="17" xfId="0" applyNumberFormat="1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81" fontId="0" fillId="35" borderId="19" xfId="0" applyNumberForma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31" fontId="0" fillId="0" borderId="0" xfId="0" applyNumberFormat="1" applyAlignment="1">
      <alignment vertical="center"/>
    </xf>
    <xf numFmtId="0" fontId="4" fillId="0" borderId="0" xfId="43" applyFont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79" fontId="0" fillId="36" borderId="14" xfId="0" applyNumberFormat="1" applyFill="1" applyBorder="1" applyAlignment="1">
      <alignment vertical="center"/>
    </xf>
    <xf numFmtId="179" fontId="0" fillId="36" borderId="23" xfId="0" applyNumberFormat="1" applyFill="1" applyBorder="1" applyAlignment="1">
      <alignment vertical="center"/>
    </xf>
    <xf numFmtId="179" fontId="0" fillId="36" borderId="15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36" borderId="16" xfId="0" applyNumberFormat="1" applyFill="1" applyBorder="1" applyAlignment="1">
      <alignment vertical="center"/>
    </xf>
    <xf numFmtId="179" fontId="0" fillId="36" borderId="0" xfId="0" applyNumberFormat="1" applyFill="1" applyBorder="1" applyAlignment="1">
      <alignment vertical="center"/>
    </xf>
    <xf numFmtId="179" fontId="0" fillId="36" borderId="17" xfId="0" applyNumberFormat="1" applyFill="1" applyBorder="1" applyAlignment="1">
      <alignment vertical="center"/>
    </xf>
    <xf numFmtId="179" fontId="0" fillId="36" borderId="18" xfId="0" applyNumberFormat="1" applyFill="1" applyBorder="1" applyAlignment="1">
      <alignment vertical="center"/>
    </xf>
    <xf numFmtId="179" fontId="0" fillId="36" borderId="24" xfId="0" applyNumberFormat="1" applyFill="1" applyBorder="1" applyAlignment="1">
      <alignment vertical="center"/>
    </xf>
    <xf numFmtId="179" fontId="0" fillId="36" borderId="1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184" fontId="0" fillId="0" borderId="0" xfId="0" applyNumberFormat="1" applyAlignment="1">
      <alignment vertical="center"/>
    </xf>
    <xf numFmtId="180" fontId="10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年家計二人以上世帯の一人当たり購入数量</a:t>
            </a:r>
          </a:p>
        </c:rich>
      </c:tx>
      <c:layout>
        <c:manualLayout>
          <c:xMode val="factor"/>
          <c:yMode val="factor"/>
          <c:x val="-0.00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878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'トランス脂肪酸データ'!$H$11</c:f>
              <c:strCache>
                <c:ptCount val="1"/>
                <c:pt idx="0">
                  <c:v>一人当たり購入数量ｇ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'トランス脂肪酸データ'!$H$12:$H$24</c:f>
              <c:numCache>
                <c:ptCount val="13"/>
                <c:pt idx="0">
                  <c:v>6398.71382636656</c:v>
                </c:pt>
                <c:pt idx="1">
                  <c:v>6932.154340836013</c:v>
                </c:pt>
                <c:pt idx="2">
                  <c:v>963.9871382636657</c:v>
                </c:pt>
                <c:pt idx="3">
                  <c:v>810.6109324758843</c:v>
                </c:pt>
                <c:pt idx="4">
                  <c:v>2261.0932475884247</c:v>
                </c:pt>
                <c:pt idx="5">
                  <c:v>28202.469453376205</c:v>
                </c:pt>
                <c:pt idx="6">
                  <c:v>143.7299035369775</c:v>
                </c:pt>
                <c:pt idx="7">
                  <c:v>155.62700964630227</c:v>
                </c:pt>
                <c:pt idx="8">
                  <c:v>769.774919614148</c:v>
                </c:pt>
                <c:pt idx="9">
                  <c:v>2672.025723472669</c:v>
                </c:pt>
                <c:pt idx="10">
                  <c:v>445.9807073954984</c:v>
                </c:pt>
                <c:pt idx="11">
                  <c:v>1572.347266881029</c:v>
                </c:pt>
                <c:pt idx="12">
                  <c:v>51328.514469453374</c:v>
                </c:pt>
              </c:numCache>
            </c:numRef>
          </c:val>
        </c:ser>
        <c:axId val="48407418"/>
        <c:axId val="33013579"/>
      </c:bar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13579"/>
        <c:crosses val="autoZero"/>
        <c:auto val="1"/>
        <c:lblOffset val="100"/>
        <c:tickLblSkip val="1"/>
        <c:noMultiLvlLbl val="0"/>
      </c:catAx>
      <c:valAx>
        <c:axId val="33013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07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55"/>
          <c:w val="0.17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"/>
          <c:y val="0.09375"/>
          <c:w val="0.919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'トランス脂肪酸データ'!$I$11</c:f>
              <c:strCache>
                <c:ptCount val="1"/>
                <c:pt idx="0">
                  <c:v>トランス脂肪酸含有率％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'トランス脂肪酸データ'!$F$12:$F$23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'トランス脂肪酸データ'!$I$12:$I$23</c:f>
              <c:numCache>
                <c:ptCount val="12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0.128</c:v>
                </c:pt>
                <c:pt idx="4">
                  <c:v>0.521</c:v>
                </c:pt>
                <c:pt idx="5">
                  <c:v>0.091</c:v>
                </c:pt>
                <c:pt idx="6">
                  <c:v>0.024</c:v>
                </c:pt>
                <c:pt idx="7">
                  <c:v>1.951</c:v>
                </c:pt>
                <c:pt idx="8">
                  <c:v>0.826</c:v>
                </c:pt>
                <c:pt idx="9">
                  <c:v>1.395</c:v>
                </c:pt>
                <c:pt idx="10">
                  <c:v>7.004</c:v>
                </c:pt>
                <c:pt idx="11">
                  <c:v>1.237</c:v>
                </c:pt>
              </c:numCache>
            </c:numRef>
          </c:val>
        </c:ser>
        <c:axId val="28686756"/>
        <c:axId val="56854213"/>
      </c:bar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6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.0545"/>
          <c:w val="0.183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年主要食品トランス脂肪酸一人当たり年間摂取量</a:t>
            </a:r>
          </a:p>
        </c:rich>
      </c:tx>
      <c:layout>
        <c:manualLayout>
          <c:xMode val="factor"/>
          <c:yMode val="factor"/>
          <c:x val="-0.00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25"/>
          <c:w val="0.947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'トランス脂肪酸データ'!$J$11</c:f>
              <c:strCache>
                <c:ptCount val="1"/>
                <c:pt idx="0">
                  <c:v>一人当たり年間トランス脂肪酸摂取量ｇ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'トランス脂肪酸データ'!$J$12:$J$24</c:f>
              <c:numCache>
                <c:ptCount val="13"/>
                <c:pt idx="0">
                  <c:v>10.429903536977493</c:v>
                </c:pt>
                <c:pt idx="1">
                  <c:v>14.141594855305465</c:v>
                </c:pt>
                <c:pt idx="2">
                  <c:v>1.233903536977492</c:v>
                </c:pt>
                <c:pt idx="3">
                  <c:v>1.037581993569132</c:v>
                </c:pt>
                <c:pt idx="4">
                  <c:v>11.780295819935693</c:v>
                </c:pt>
                <c:pt idx="5">
                  <c:v>25.664247202572348</c:v>
                </c:pt>
                <c:pt idx="6">
                  <c:v>0.034495176848874605</c:v>
                </c:pt>
                <c:pt idx="7">
                  <c:v>3.036282958199357</c:v>
                </c:pt>
                <c:pt idx="8">
                  <c:v>6.358340836012863</c:v>
                </c:pt>
                <c:pt idx="9">
                  <c:v>37.27475884244373</c:v>
                </c:pt>
                <c:pt idx="10">
                  <c:v>31.236488745980708</c:v>
                </c:pt>
                <c:pt idx="11">
                  <c:v>19.44993569131833</c:v>
                </c:pt>
                <c:pt idx="12">
                  <c:v>161.6778291961415</c:v>
                </c:pt>
              </c:numCache>
            </c:numRef>
          </c:val>
        </c:ser>
        <c:axId val="41925870"/>
        <c:axId val="41788511"/>
      </c:bar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8511"/>
        <c:crosses val="autoZero"/>
        <c:auto val="1"/>
        <c:lblOffset val="100"/>
        <c:tickLblSkip val="1"/>
        <c:noMultiLvlLbl val="0"/>
      </c:catAx>
      <c:valAx>
        <c:axId val="41788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25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425"/>
          <c:w val="0.282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主要食品一人当たり年間脂肪酸摂取量ｇ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"/>
          <c:w val="0.8175"/>
          <c:h val="0.9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'脂肪酸構成データ'!$M$9</c:f>
              <c:strCache>
                <c:ptCount val="1"/>
                <c:pt idx="0">
                  <c:v>飽和脂肪酸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'脂肪酸構成データ'!$A$10:$A$21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'脂肪酸構成データ'!$M$10:$M$21</c:f>
              <c:numCache>
                <c:ptCount val="12"/>
                <c:pt idx="0">
                  <c:v>85.7427652733119</c:v>
                </c:pt>
                <c:pt idx="1">
                  <c:v>203.8053376205788</c:v>
                </c:pt>
                <c:pt idx="2">
                  <c:v>84.05967845659164</c:v>
                </c:pt>
                <c:pt idx="3">
                  <c:v>68.57768488745982</c:v>
                </c:pt>
                <c:pt idx="4">
                  <c:v>275.62726688102896</c:v>
                </c:pt>
                <c:pt idx="5">
                  <c:v>657.1175382636657</c:v>
                </c:pt>
                <c:pt idx="6">
                  <c:v>0.632411575562701</c:v>
                </c:pt>
                <c:pt idx="7">
                  <c:v>78.5138263665595</c:v>
                </c:pt>
                <c:pt idx="8">
                  <c:v>123.16398713826368</c:v>
                </c:pt>
                <c:pt idx="9">
                  <c:v>293.12122186495185</c:v>
                </c:pt>
                <c:pt idx="10">
                  <c:v>97.49138263665596</c:v>
                </c:pt>
                <c:pt idx="11">
                  <c:v>105.19003215434086</c:v>
                </c:pt>
              </c:numCache>
            </c:numRef>
          </c:val>
        </c:ser>
        <c:ser>
          <c:idx val="1"/>
          <c:order val="1"/>
          <c:tx>
            <c:strRef>
              <c:f>'脂肪酸構成データ'!$N$9</c:f>
              <c:strCache>
                <c:ptCount val="1"/>
                <c:pt idx="0">
                  <c:v>トランス脂肪酸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'脂肪酸構成データ'!$A$10:$A$21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'脂肪酸構成データ'!$N$10:$N$21</c:f>
              <c:numCache>
                <c:ptCount val="12"/>
                <c:pt idx="0">
                  <c:v>10.429903536977493</c:v>
                </c:pt>
                <c:pt idx="1">
                  <c:v>14.141594855305465</c:v>
                </c:pt>
                <c:pt idx="2">
                  <c:v>1.233903536977492</c:v>
                </c:pt>
                <c:pt idx="3">
                  <c:v>1.037581993569132</c:v>
                </c:pt>
                <c:pt idx="4">
                  <c:v>11.780295819935693</c:v>
                </c:pt>
                <c:pt idx="5">
                  <c:v>25.664247202572348</c:v>
                </c:pt>
                <c:pt idx="6">
                  <c:v>0.034495176848874605</c:v>
                </c:pt>
                <c:pt idx="7">
                  <c:v>3.036282958199357</c:v>
                </c:pt>
                <c:pt idx="8">
                  <c:v>6.358340836012863</c:v>
                </c:pt>
                <c:pt idx="9">
                  <c:v>37.27475884244373</c:v>
                </c:pt>
                <c:pt idx="10">
                  <c:v>31.236488745980708</c:v>
                </c:pt>
                <c:pt idx="11">
                  <c:v>19.44993569131833</c:v>
                </c:pt>
              </c:numCache>
            </c:numRef>
          </c:val>
        </c:ser>
        <c:ser>
          <c:idx val="2"/>
          <c:order val="2"/>
          <c:tx>
            <c:strRef>
              <c:f>'脂肪酸構成データ'!$O$9</c:f>
              <c:strCache>
                <c:ptCount val="1"/>
                <c:pt idx="0">
                  <c:v>その他不飽和脂肪酸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'脂肪酸構成データ'!$A$10:$A$21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'脂肪酸構成データ'!$O$10:$O$21</c:f>
              <c:numCache>
                <c:ptCount val="12"/>
                <c:pt idx="0">
                  <c:v>152.09742765273316</c:v>
                </c:pt>
                <c:pt idx="1">
                  <c:v>342.86435369774927</c:v>
                </c:pt>
                <c:pt idx="2">
                  <c:v>92.2728488745981</c:v>
                </c:pt>
                <c:pt idx="3">
                  <c:v>74.75454019292606</c:v>
                </c:pt>
                <c:pt idx="4">
                  <c:v>468.02369131832813</c:v>
                </c:pt>
                <c:pt idx="5">
                  <c:v>253.54020038585216</c:v>
                </c:pt>
                <c:pt idx="6">
                  <c:v>0.2673376205787782</c:v>
                </c:pt>
                <c:pt idx="7">
                  <c:v>28.260308681672026</c:v>
                </c:pt>
                <c:pt idx="8">
                  <c:v>50.52802572347266</c:v>
                </c:pt>
                <c:pt idx="9">
                  <c:v>2154.855144694534</c:v>
                </c:pt>
                <c:pt idx="10">
                  <c:v>212.98254662379426</c:v>
                </c:pt>
                <c:pt idx="11">
                  <c:v>970.0281993569134</c:v>
                </c:pt>
              </c:numCache>
            </c:numRef>
          </c:val>
        </c:ser>
        <c:overlap val="100"/>
        <c:axId val="40552280"/>
        <c:axId val="29426201"/>
      </c:bar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6201"/>
        <c:crosses val="autoZero"/>
        <c:auto val="1"/>
        <c:lblOffset val="100"/>
        <c:tickLblSkip val="1"/>
        <c:noMultiLvlLbl val="0"/>
      </c:catAx>
      <c:valAx>
        <c:axId val="29426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52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565"/>
          <c:w val="0.148"/>
          <c:h val="0.1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24525"/>
    <xdr:graphicFrame>
      <xdr:nvGraphicFramePr>
        <xdr:cNvPr id="1" name="Shape 1025"/>
        <xdr:cNvGraphicFramePr/>
      </xdr:nvGraphicFramePr>
      <xdr:xfrm>
        <a:off x="832275450" y="19050"/>
        <a:ext cx="92297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9.625" style="0" customWidth="1"/>
    <col min="3" max="3" width="25.625" style="0" bestFit="1" customWidth="1"/>
    <col min="4" max="5" width="11.25390625" style="0" customWidth="1"/>
    <col min="6" max="6" width="21.25390625" style="0" customWidth="1"/>
    <col min="7" max="8" width="10.125" style="0" customWidth="1"/>
    <col min="11" max="11" width="10.125" style="0" customWidth="1"/>
  </cols>
  <sheetData>
    <row r="1" spans="1:7" ht="13.5">
      <c r="A1" t="s">
        <v>0</v>
      </c>
      <c r="B1" t="s">
        <v>1</v>
      </c>
      <c r="G1" t="s">
        <v>58</v>
      </c>
    </row>
    <row r="2" spans="1:2" ht="13.5">
      <c r="A2" t="s">
        <v>2</v>
      </c>
      <c r="B2">
        <v>11</v>
      </c>
    </row>
    <row r="3" spans="1:6" ht="13.5">
      <c r="A3" t="s">
        <v>3</v>
      </c>
      <c r="B3" t="s">
        <v>4</v>
      </c>
      <c r="F3" t="s">
        <v>56</v>
      </c>
    </row>
    <row r="4" ht="13.5">
      <c r="F4" s="8" t="s">
        <v>54</v>
      </c>
    </row>
    <row r="5" ht="13.5">
      <c r="F5" t="s">
        <v>53</v>
      </c>
    </row>
    <row r="6" spans="1:6" ht="13.5">
      <c r="A6" t="s">
        <v>5</v>
      </c>
      <c r="B6">
        <v>2</v>
      </c>
      <c r="C6" t="s">
        <v>6</v>
      </c>
      <c r="F6" s="9" t="s">
        <v>55</v>
      </c>
    </row>
    <row r="7" spans="1:9" ht="14.25" thickBot="1">
      <c r="A7" t="s">
        <v>7</v>
      </c>
      <c r="B7">
        <v>3</v>
      </c>
      <c r="C7" t="s">
        <v>8</v>
      </c>
      <c r="I7" t="s">
        <v>57</v>
      </c>
    </row>
    <row r="8" spans="1:9" ht="14.25" thickBot="1">
      <c r="A8" t="s">
        <v>9</v>
      </c>
      <c r="B8">
        <v>0</v>
      </c>
      <c r="C8" s="21" t="s">
        <v>10</v>
      </c>
      <c r="I8" t="s">
        <v>57</v>
      </c>
    </row>
    <row r="9" spans="4:9" ht="14.25" thickBot="1">
      <c r="D9" t="s">
        <v>63</v>
      </c>
      <c r="E9" t="s">
        <v>48</v>
      </c>
      <c r="I9" t="s">
        <v>57</v>
      </c>
    </row>
    <row r="10" spans="4:9" ht="14.25" thickBot="1">
      <c r="D10" s="22" t="s">
        <v>11</v>
      </c>
      <c r="E10" s="11">
        <v>3.11</v>
      </c>
      <c r="I10" t="s">
        <v>57</v>
      </c>
    </row>
    <row r="11" spans="4:12" ht="68.25" thickBot="1">
      <c r="D11" t="s">
        <v>6</v>
      </c>
      <c r="G11" t="s">
        <v>59</v>
      </c>
      <c r="H11" s="4" t="s">
        <v>60</v>
      </c>
      <c r="I11" s="4" t="s">
        <v>33</v>
      </c>
      <c r="J11" s="4" t="s">
        <v>61</v>
      </c>
      <c r="K11" s="4" t="s">
        <v>62</v>
      </c>
      <c r="L11" t="s">
        <v>34</v>
      </c>
    </row>
    <row r="12" spans="1:12" ht="13.5">
      <c r="A12">
        <v>10120010</v>
      </c>
      <c r="C12" t="s">
        <v>12</v>
      </c>
      <c r="D12" s="12">
        <v>19900</v>
      </c>
      <c r="E12" s="2"/>
      <c r="F12" t="s">
        <v>37</v>
      </c>
      <c r="G12" s="1">
        <f>D12</f>
        <v>19900</v>
      </c>
      <c r="H12" s="15">
        <f>G12/$E$10</f>
        <v>6398.71382636656</v>
      </c>
      <c r="I12" s="16">
        <v>0.163</v>
      </c>
      <c r="J12" s="5">
        <f>H12*I12/100</f>
        <v>10.429903536977493</v>
      </c>
      <c r="K12" s="10">
        <f>J12/365</f>
        <v>0.02857507818349998</v>
      </c>
      <c r="L12" t="s">
        <v>22</v>
      </c>
    </row>
    <row r="13" spans="1:12" ht="13.5">
      <c r="A13">
        <v>10120020</v>
      </c>
      <c r="C13" t="s">
        <v>13</v>
      </c>
      <c r="D13" s="13">
        <v>21559</v>
      </c>
      <c r="E13" s="2"/>
      <c r="F13" t="s">
        <v>38</v>
      </c>
      <c r="G13" s="1">
        <f aca="true" t="shared" si="0" ref="G13:G23">D13</f>
        <v>21559</v>
      </c>
      <c r="H13" s="17">
        <f aca="true" t="shared" si="1" ref="H13:H23">G13/$E$10</f>
        <v>6932.154340836013</v>
      </c>
      <c r="I13" s="18">
        <v>0.204</v>
      </c>
      <c r="J13" s="5">
        <f aca="true" t="shared" si="2" ref="J13:J23">H13*I13/100</f>
        <v>14.141594855305465</v>
      </c>
      <c r="K13" s="10">
        <f aca="true" t="shared" si="3" ref="K13:K24">J13/365</f>
        <v>0.03874409549398757</v>
      </c>
      <c r="L13" t="s">
        <v>23</v>
      </c>
    </row>
    <row r="14" spans="1:12" ht="13.5">
      <c r="A14">
        <v>10130050</v>
      </c>
      <c r="C14" t="s">
        <v>51</v>
      </c>
      <c r="D14" s="13">
        <v>2998</v>
      </c>
      <c r="E14" s="2"/>
      <c r="F14" t="s">
        <v>49</v>
      </c>
      <c r="G14" s="1">
        <f>D14</f>
        <v>2998</v>
      </c>
      <c r="H14" s="17">
        <f t="shared" si="1"/>
        <v>963.9871382636657</v>
      </c>
      <c r="I14" s="18">
        <v>0.128</v>
      </c>
      <c r="J14" s="5">
        <f>H14*I14/100</f>
        <v>1.233903536977492</v>
      </c>
      <c r="K14" s="10">
        <f t="shared" si="3"/>
        <v>0.0033805576355547726</v>
      </c>
      <c r="L14" t="s">
        <v>24</v>
      </c>
    </row>
    <row r="15" spans="1:12" ht="13.5">
      <c r="A15">
        <v>10130060</v>
      </c>
      <c r="C15" t="s">
        <v>50</v>
      </c>
      <c r="D15" s="13">
        <v>2521</v>
      </c>
      <c r="E15" s="2"/>
      <c r="F15" t="s">
        <v>39</v>
      </c>
      <c r="G15" s="1">
        <f t="shared" si="0"/>
        <v>2521</v>
      </c>
      <c r="H15" s="17">
        <f t="shared" si="1"/>
        <v>810.6109324758843</v>
      </c>
      <c r="I15" s="18">
        <v>0.128</v>
      </c>
      <c r="J15" s="5">
        <f t="shared" si="2"/>
        <v>1.037581993569132</v>
      </c>
      <c r="K15" s="10">
        <f t="shared" si="3"/>
        <v>0.0028426903933400876</v>
      </c>
      <c r="L15" t="s">
        <v>25</v>
      </c>
    </row>
    <row r="16" spans="1:12" ht="13.5">
      <c r="A16">
        <v>10310010</v>
      </c>
      <c r="C16" t="s">
        <v>14</v>
      </c>
      <c r="D16" s="13">
        <v>7032</v>
      </c>
      <c r="E16" s="2"/>
      <c r="F16" t="s">
        <v>40</v>
      </c>
      <c r="G16" s="1">
        <f t="shared" si="0"/>
        <v>7032</v>
      </c>
      <c r="H16" s="17">
        <f t="shared" si="1"/>
        <v>2261.0932475884247</v>
      </c>
      <c r="I16" s="18">
        <v>0.521</v>
      </c>
      <c r="J16" s="5">
        <f t="shared" si="2"/>
        <v>11.780295819935693</v>
      </c>
      <c r="K16" s="10">
        <f t="shared" si="3"/>
        <v>0.032274783068316965</v>
      </c>
      <c r="L16" t="s">
        <v>26</v>
      </c>
    </row>
    <row r="17" spans="1:12" ht="13.5">
      <c r="A17">
        <v>10410001</v>
      </c>
      <c r="C17" t="s">
        <v>15</v>
      </c>
      <c r="D17" s="13">
        <v>84.99</v>
      </c>
      <c r="E17" t="s">
        <v>36</v>
      </c>
      <c r="F17" t="s">
        <v>41</v>
      </c>
      <c r="G17" s="1">
        <f>D17*1032</f>
        <v>87709.68</v>
      </c>
      <c r="H17" s="17">
        <f t="shared" si="1"/>
        <v>28202.469453376205</v>
      </c>
      <c r="I17" s="18">
        <v>0.091</v>
      </c>
      <c r="J17" s="5">
        <f t="shared" si="2"/>
        <v>25.664247202572348</v>
      </c>
      <c r="K17" s="10">
        <f t="shared" si="3"/>
        <v>0.07031300603444479</v>
      </c>
      <c r="L17" t="s">
        <v>27</v>
      </c>
    </row>
    <row r="18" spans="1:12" ht="13.5">
      <c r="A18">
        <v>10420010</v>
      </c>
      <c r="C18" t="s">
        <v>16</v>
      </c>
      <c r="D18" s="13">
        <v>447</v>
      </c>
      <c r="E18" s="2"/>
      <c r="F18" t="s">
        <v>42</v>
      </c>
      <c r="G18" s="1">
        <f t="shared" si="0"/>
        <v>447</v>
      </c>
      <c r="H18" s="17">
        <f t="shared" si="1"/>
        <v>143.7299035369775</v>
      </c>
      <c r="I18" s="18">
        <v>0.024</v>
      </c>
      <c r="J18" s="5">
        <f t="shared" si="2"/>
        <v>0.034495176848874605</v>
      </c>
      <c r="K18" s="10">
        <f t="shared" si="3"/>
        <v>9.450733383253316E-05</v>
      </c>
      <c r="L18" t="s">
        <v>28</v>
      </c>
    </row>
    <row r="19" spans="1:12" ht="13.5">
      <c r="A19">
        <v>10420030</v>
      </c>
      <c r="C19" t="s">
        <v>17</v>
      </c>
      <c r="D19" s="13">
        <v>484</v>
      </c>
      <c r="E19" s="2"/>
      <c r="F19" t="s">
        <v>43</v>
      </c>
      <c r="G19" s="1">
        <f t="shared" si="0"/>
        <v>484</v>
      </c>
      <c r="H19" s="17">
        <f t="shared" si="1"/>
        <v>155.62700964630227</v>
      </c>
      <c r="I19" s="18">
        <v>1.951</v>
      </c>
      <c r="J19" s="5">
        <f t="shared" si="2"/>
        <v>3.036282958199357</v>
      </c>
      <c r="K19" s="10">
        <f t="shared" si="3"/>
        <v>0.008318583447121526</v>
      </c>
      <c r="L19" t="s">
        <v>29</v>
      </c>
    </row>
    <row r="20" spans="1:12" ht="13.5">
      <c r="A20">
        <v>10420040</v>
      </c>
      <c r="C20" t="s">
        <v>18</v>
      </c>
      <c r="D20" s="13">
        <v>2394</v>
      </c>
      <c r="E20" s="2"/>
      <c r="F20" t="s">
        <v>44</v>
      </c>
      <c r="G20" s="1">
        <f t="shared" si="0"/>
        <v>2394</v>
      </c>
      <c r="H20" s="17">
        <f t="shared" si="1"/>
        <v>769.774919614148</v>
      </c>
      <c r="I20" s="18">
        <v>0.826</v>
      </c>
      <c r="J20" s="5">
        <f t="shared" si="2"/>
        <v>6.358340836012863</v>
      </c>
      <c r="K20" s="10">
        <f t="shared" si="3"/>
        <v>0.017420111879487294</v>
      </c>
      <c r="L20" t="s">
        <v>30</v>
      </c>
    </row>
    <row r="21" spans="1:12" ht="13.5">
      <c r="A21">
        <v>10710010</v>
      </c>
      <c r="C21" t="s">
        <v>19</v>
      </c>
      <c r="D21" s="13">
        <v>8310</v>
      </c>
      <c r="E21" s="2"/>
      <c r="F21" t="s">
        <v>45</v>
      </c>
      <c r="G21" s="1">
        <f t="shared" si="0"/>
        <v>8310</v>
      </c>
      <c r="H21" s="17">
        <f t="shared" si="1"/>
        <v>2672.025723472669</v>
      </c>
      <c r="I21" s="18">
        <v>1.395</v>
      </c>
      <c r="J21" s="5">
        <f t="shared" si="2"/>
        <v>37.27475884244373</v>
      </c>
      <c r="K21" s="10">
        <f t="shared" si="3"/>
        <v>0.10212262696559926</v>
      </c>
      <c r="L21" t="s">
        <v>31</v>
      </c>
    </row>
    <row r="22" spans="1:12" ht="13.5">
      <c r="A22">
        <v>10710020</v>
      </c>
      <c r="C22" t="s">
        <v>20</v>
      </c>
      <c r="D22" s="13">
        <v>1387</v>
      </c>
      <c r="E22" s="2"/>
      <c r="F22" t="s">
        <v>46</v>
      </c>
      <c r="G22" s="1">
        <f t="shared" si="0"/>
        <v>1387</v>
      </c>
      <c r="H22" s="17">
        <f t="shared" si="1"/>
        <v>445.9807073954984</v>
      </c>
      <c r="I22" s="18">
        <v>7.004</v>
      </c>
      <c r="J22" s="5">
        <f t="shared" si="2"/>
        <v>31.236488745980708</v>
      </c>
      <c r="K22" s="10">
        <f t="shared" si="3"/>
        <v>0.08557942122186496</v>
      </c>
      <c r="L22" t="s">
        <v>32</v>
      </c>
    </row>
    <row r="23" spans="1:12" ht="14.25" thickBot="1">
      <c r="A23">
        <v>10720080</v>
      </c>
      <c r="C23" t="s">
        <v>21</v>
      </c>
      <c r="D23" s="14">
        <v>4890</v>
      </c>
      <c r="E23" s="2"/>
      <c r="F23" t="s">
        <v>47</v>
      </c>
      <c r="G23" s="1">
        <f t="shared" si="0"/>
        <v>4890</v>
      </c>
      <c r="H23" s="19">
        <f t="shared" si="1"/>
        <v>1572.347266881029</v>
      </c>
      <c r="I23" s="20">
        <v>1.237</v>
      </c>
      <c r="J23" s="5">
        <f t="shared" si="2"/>
        <v>19.44993569131833</v>
      </c>
      <c r="K23" s="10">
        <f t="shared" si="3"/>
        <v>0.053287495044707756</v>
      </c>
      <c r="L23" t="s">
        <v>52</v>
      </c>
    </row>
    <row r="24" spans="6:11" ht="13.5">
      <c r="F24" s="6" t="s">
        <v>35</v>
      </c>
      <c r="G24" s="3">
        <f>SUM(G12:G23)</f>
        <v>159631.68</v>
      </c>
      <c r="H24" s="1">
        <f>G24/$E$10</f>
        <v>51328.514469453374</v>
      </c>
      <c r="I24" s="7">
        <f>J24/H24*100</f>
        <v>0.31498637914479133</v>
      </c>
      <c r="J24" s="5">
        <f>SUM(J12:J23)</f>
        <v>161.6778291961415</v>
      </c>
      <c r="K24" s="10">
        <f t="shared" si="3"/>
        <v>0.4429529567017575</v>
      </c>
    </row>
  </sheetData>
  <sheetProtection/>
  <hyperlinks>
    <hyperlink ref="F6" r:id="rId1" display="http://www.fsc.go.jp/fsciis/attachedFile/download?retrievalId=kai20070605ka1&amp;fileId=109"/>
  </hyperlinks>
  <printOptions/>
  <pageMargins left="0.787" right="0.787" top="0.984" bottom="0.984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M10" sqref="M10:O21"/>
    </sheetView>
  </sheetViews>
  <sheetFormatPr defaultColWidth="9.00390625" defaultRowHeight="13.5"/>
  <cols>
    <col min="1" max="1" width="18.50390625" style="0" customWidth="1"/>
    <col min="2" max="2" width="2.50390625" style="0" customWidth="1"/>
    <col min="3" max="3" width="21.375" style="0" bestFit="1" customWidth="1"/>
    <col min="8" max="8" width="3.00390625" style="0" customWidth="1"/>
    <col min="12" max="12" width="4.125" style="0" customWidth="1"/>
    <col min="13" max="13" width="9.25390625" style="0" customWidth="1"/>
    <col min="14" max="14" width="9.625" style="0" customWidth="1"/>
  </cols>
  <sheetData>
    <row r="1" spans="8:14" ht="13.5">
      <c r="H1" t="s">
        <v>64</v>
      </c>
      <c r="N1" s="23" t="s">
        <v>90</v>
      </c>
    </row>
    <row r="2" spans="8:13" ht="13.5">
      <c r="H2" s="24"/>
      <c r="I2" s="24"/>
      <c r="J2" s="24"/>
      <c r="K2" s="24"/>
      <c r="M2" s="23"/>
    </row>
    <row r="3" spans="3:5" ht="13.5">
      <c r="C3" t="s">
        <v>65</v>
      </c>
      <c r="E3" t="s">
        <v>88</v>
      </c>
    </row>
    <row r="4" ht="13.5">
      <c r="E4" s="25" t="s">
        <v>89</v>
      </c>
    </row>
    <row r="5" ht="13.5">
      <c r="E5" t="s">
        <v>57</v>
      </c>
    </row>
    <row r="6" spans="5:9" ht="13.5">
      <c r="E6" t="s">
        <v>57</v>
      </c>
      <c r="I6" t="s">
        <v>66</v>
      </c>
    </row>
    <row r="7" ht="14.25" thickBot="1">
      <c r="E7" t="s">
        <v>57</v>
      </c>
    </row>
    <row r="8" spans="4:16" ht="14.25" thickBot="1">
      <c r="D8" s="26" t="s">
        <v>67</v>
      </c>
      <c r="E8" s="27"/>
      <c r="F8" s="27"/>
      <c r="G8" s="28"/>
      <c r="H8" s="29"/>
      <c r="I8" s="26" t="s">
        <v>67</v>
      </c>
      <c r="J8" s="27"/>
      <c r="K8" s="28"/>
      <c r="L8" s="29"/>
      <c r="M8" s="30" t="s">
        <v>68</v>
      </c>
      <c r="N8" s="27"/>
      <c r="O8" s="27"/>
      <c r="P8" s="28"/>
    </row>
    <row r="9" spans="3:17" s="4" customFormat="1" ht="40.5">
      <c r="C9" s="4" t="s">
        <v>87</v>
      </c>
      <c r="D9" s="4" t="s">
        <v>69</v>
      </c>
      <c r="E9" s="4" t="s">
        <v>70</v>
      </c>
      <c r="F9" s="4" t="s">
        <v>71</v>
      </c>
      <c r="G9" s="4" t="s">
        <v>72</v>
      </c>
      <c r="I9" s="4" t="s">
        <v>69</v>
      </c>
      <c r="J9" s="4" t="s">
        <v>73</v>
      </c>
      <c r="K9" s="4" t="s">
        <v>86</v>
      </c>
      <c r="M9" s="4" t="s">
        <v>69</v>
      </c>
      <c r="N9" s="4" t="s">
        <v>73</v>
      </c>
      <c r="O9" s="4" t="s">
        <v>86</v>
      </c>
      <c r="P9" s="4" t="s">
        <v>72</v>
      </c>
      <c r="Q9" s="4" t="s">
        <v>34</v>
      </c>
    </row>
    <row r="10" spans="1:17" ht="13.5">
      <c r="A10" t="s">
        <v>37</v>
      </c>
      <c r="C10" t="s">
        <v>37</v>
      </c>
      <c r="D10" s="45">
        <v>1.34</v>
      </c>
      <c r="E10" s="45">
        <v>1.55</v>
      </c>
      <c r="F10" s="45">
        <v>0.99</v>
      </c>
      <c r="G10">
        <f>D10+E10+F10</f>
        <v>3.88</v>
      </c>
      <c r="I10" s="5">
        <f>D10</f>
        <v>1.34</v>
      </c>
      <c r="J10" s="31">
        <v>0.163</v>
      </c>
      <c r="K10" s="7">
        <f>G10-I10-J10</f>
        <v>2.3770000000000002</v>
      </c>
      <c r="L10" s="7"/>
      <c r="M10" s="32">
        <f>I10*'トランス脂肪酸データ'!H12/100</f>
        <v>85.7427652733119</v>
      </c>
      <c r="N10" s="33">
        <f>J10*'トランス脂肪酸データ'!H12/100</f>
        <v>10.429903536977493</v>
      </c>
      <c r="O10" s="34">
        <f>K10*'トランス脂肪酸データ'!H12/100</f>
        <v>152.09742765273316</v>
      </c>
      <c r="P10" s="35">
        <f>SUM(M10:O10)</f>
        <v>248.27009646302255</v>
      </c>
      <c r="Q10" t="s">
        <v>22</v>
      </c>
    </row>
    <row r="11" spans="1:17" ht="13.5">
      <c r="A11" t="s">
        <v>38</v>
      </c>
      <c r="C11" t="s">
        <v>74</v>
      </c>
      <c r="D11" s="45">
        <v>2.94</v>
      </c>
      <c r="E11" s="45">
        <v>3.38</v>
      </c>
      <c r="F11" s="45">
        <v>1.77</v>
      </c>
      <c r="G11">
        <f aca="true" t="shared" si="0" ref="G11:G21">D11+E11+F11</f>
        <v>8.09</v>
      </c>
      <c r="I11" s="5">
        <f aca="true" t="shared" si="1" ref="I11:I21">D11</f>
        <v>2.94</v>
      </c>
      <c r="J11" s="31">
        <v>0.204</v>
      </c>
      <c r="K11" s="7">
        <f aca="true" t="shared" si="2" ref="K11:K21">G11-I11-J11</f>
        <v>4.946000000000001</v>
      </c>
      <c r="L11" s="7"/>
      <c r="M11" s="36">
        <f>I11*'トランス脂肪酸データ'!H13/100</f>
        <v>203.8053376205788</v>
      </c>
      <c r="N11" s="37">
        <f>J11*'トランス脂肪酸データ'!H13/100</f>
        <v>14.141594855305465</v>
      </c>
      <c r="O11" s="38">
        <f>K11*'トランス脂肪酸データ'!H13/100</f>
        <v>342.86435369774927</v>
      </c>
      <c r="P11" s="35">
        <f aca="true" t="shared" si="3" ref="P11:P21">SUM(M11:O11)</f>
        <v>560.8112861736336</v>
      </c>
      <c r="Q11" t="s">
        <v>23</v>
      </c>
    </row>
    <row r="12" spans="1:17" ht="13.5">
      <c r="A12" t="s">
        <v>49</v>
      </c>
      <c r="C12" t="s">
        <v>75</v>
      </c>
      <c r="D12" s="5">
        <v>8.72</v>
      </c>
      <c r="E12" s="5">
        <v>7.42</v>
      </c>
      <c r="F12" s="5">
        <v>2.28</v>
      </c>
      <c r="G12">
        <f t="shared" si="0"/>
        <v>18.42</v>
      </c>
      <c r="I12" s="5">
        <f t="shared" si="1"/>
        <v>8.72</v>
      </c>
      <c r="J12" s="31">
        <v>0.128</v>
      </c>
      <c r="K12" s="7">
        <f t="shared" si="2"/>
        <v>9.572000000000001</v>
      </c>
      <c r="L12" s="7"/>
      <c r="M12" s="36">
        <f>I12*'トランス脂肪酸データ'!H14/100</f>
        <v>84.05967845659164</v>
      </c>
      <c r="N12" s="37">
        <f>J12*'トランス脂肪酸データ'!H14/100</f>
        <v>1.233903536977492</v>
      </c>
      <c r="O12" s="38">
        <f>K12*'トランス脂肪酸データ'!H14/100</f>
        <v>92.2728488745981</v>
      </c>
      <c r="P12" s="35">
        <f t="shared" si="3"/>
        <v>177.56643086816723</v>
      </c>
      <c r="Q12" t="s">
        <v>24</v>
      </c>
    </row>
    <row r="13" spans="1:17" ht="13.5">
      <c r="A13" t="s">
        <v>39</v>
      </c>
      <c r="C13" t="s">
        <v>76</v>
      </c>
      <c r="D13" s="5">
        <v>8.46</v>
      </c>
      <c r="E13" s="5">
        <v>7.15</v>
      </c>
      <c r="F13" s="5">
        <v>2.2</v>
      </c>
      <c r="G13">
        <f t="shared" si="0"/>
        <v>17.810000000000002</v>
      </c>
      <c r="I13" s="5">
        <f t="shared" si="1"/>
        <v>8.46</v>
      </c>
      <c r="J13" s="31">
        <v>0.128</v>
      </c>
      <c r="K13" s="7">
        <f t="shared" si="2"/>
        <v>9.222000000000001</v>
      </c>
      <c r="L13" s="7"/>
      <c r="M13" s="36">
        <f>I13*'トランス脂肪酸データ'!H15/100</f>
        <v>68.57768488745982</v>
      </c>
      <c r="N13" s="37">
        <f>J13*'トランス脂肪酸データ'!H15/100</f>
        <v>1.037581993569132</v>
      </c>
      <c r="O13" s="38">
        <f>K13*'トランス脂肪酸データ'!H15/100</f>
        <v>74.75454019292606</v>
      </c>
      <c r="P13" s="35">
        <f t="shared" si="3"/>
        <v>144.36980707395503</v>
      </c>
      <c r="Q13" t="s">
        <v>25</v>
      </c>
    </row>
    <row r="14" spans="1:17" ht="13.5">
      <c r="A14" t="s">
        <v>40</v>
      </c>
      <c r="C14" t="s">
        <v>77</v>
      </c>
      <c r="D14" s="5">
        <v>12.19</v>
      </c>
      <c r="E14" s="5">
        <v>20.16</v>
      </c>
      <c r="F14" s="5">
        <v>1.06</v>
      </c>
      <c r="G14">
        <f t="shared" si="0"/>
        <v>33.410000000000004</v>
      </c>
      <c r="I14" s="5">
        <f t="shared" si="1"/>
        <v>12.19</v>
      </c>
      <c r="J14" s="31">
        <v>0.521</v>
      </c>
      <c r="K14" s="7">
        <f t="shared" si="2"/>
        <v>20.699000000000005</v>
      </c>
      <c r="L14" s="7"/>
      <c r="M14" s="36">
        <f>I14*'トランス脂肪酸データ'!H16/100</f>
        <v>275.62726688102896</v>
      </c>
      <c r="N14" s="37">
        <f>J14*'トランス脂肪酸データ'!H16/100</f>
        <v>11.780295819935693</v>
      </c>
      <c r="O14" s="38">
        <f>K14*'トランス脂肪酸データ'!H16/100</f>
        <v>468.02369131832813</v>
      </c>
      <c r="P14" s="35">
        <f t="shared" si="3"/>
        <v>755.4312540192927</v>
      </c>
      <c r="Q14" t="s">
        <v>26</v>
      </c>
    </row>
    <row r="15" spans="1:17" ht="13.5">
      <c r="A15" t="s">
        <v>41</v>
      </c>
      <c r="C15" t="s">
        <v>78</v>
      </c>
      <c r="D15" s="5">
        <v>2.33</v>
      </c>
      <c r="E15" s="5">
        <v>0.87</v>
      </c>
      <c r="F15" s="5">
        <v>0.12</v>
      </c>
      <c r="G15">
        <f t="shared" si="0"/>
        <v>3.3200000000000003</v>
      </c>
      <c r="I15" s="5">
        <f t="shared" si="1"/>
        <v>2.33</v>
      </c>
      <c r="J15" s="31">
        <v>0.091</v>
      </c>
      <c r="K15" s="7">
        <f t="shared" si="2"/>
        <v>0.8990000000000002</v>
      </c>
      <c r="L15" s="7"/>
      <c r="M15" s="36">
        <f>I15*'トランス脂肪酸データ'!H17/100</f>
        <v>657.1175382636657</v>
      </c>
      <c r="N15" s="37">
        <f>J15*'トランス脂肪酸データ'!H17/100</f>
        <v>25.664247202572348</v>
      </c>
      <c r="O15" s="38">
        <f>K15*'トランス脂肪酸データ'!H17/100</f>
        <v>253.54020038585216</v>
      </c>
      <c r="P15" s="35">
        <f t="shared" si="3"/>
        <v>936.3219858520902</v>
      </c>
      <c r="Q15" t="s">
        <v>27</v>
      </c>
    </row>
    <row r="16" spans="1:17" ht="13.5">
      <c r="A16" t="s">
        <v>42</v>
      </c>
      <c r="C16" t="s">
        <v>79</v>
      </c>
      <c r="D16" s="5">
        <v>0.44</v>
      </c>
      <c r="E16" s="5">
        <v>0.18</v>
      </c>
      <c r="F16" s="5">
        <v>0.03</v>
      </c>
      <c r="G16">
        <f t="shared" si="0"/>
        <v>0.65</v>
      </c>
      <c r="I16" s="5">
        <f t="shared" si="1"/>
        <v>0.44</v>
      </c>
      <c r="J16" s="31">
        <v>0.024</v>
      </c>
      <c r="K16" s="7">
        <f t="shared" si="2"/>
        <v>0.18600000000000003</v>
      </c>
      <c r="L16" s="7"/>
      <c r="M16" s="36">
        <f>I16*'トランス脂肪酸データ'!H18/100</f>
        <v>0.632411575562701</v>
      </c>
      <c r="N16" s="37">
        <f>J16*'トランス脂肪酸データ'!H18/100</f>
        <v>0.034495176848874605</v>
      </c>
      <c r="O16" s="38">
        <f>K16*'トランス脂肪酸データ'!H18/100</f>
        <v>0.2673376205787782</v>
      </c>
      <c r="P16" s="35">
        <f t="shared" si="3"/>
        <v>0.9342443729903538</v>
      </c>
      <c r="Q16" t="s">
        <v>28</v>
      </c>
    </row>
    <row r="17" spans="1:17" ht="13.5">
      <c r="A17" t="s">
        <v>43</v>
      </c>
      <c r="C17" t="s">
        <v>80</v>
      </c>
      <c r="D17" s="5">
        <v>50.45</v>
      </c>
      <c r="E17" s="5">
        <v>17.97</v>
      </c>
      <c r="F17" s="5">
        <v>2.14</v>
      </c>
      <c r="G17">
        <f t="shared" si="0"/>
        <v>70.56</v>
      </c>
      <c r="I17" s="5">
        <f t="shared" si="1"/>
        <v>50.45</v>
      </c>
      <c r="J17" s="31">
        <v>1.951</v>
      </c>
      <c r="K17" s="7">
        <f t="shared" si="2"/>
        <v>18.159</v>
      </c>
      <c r="L17" s="7"/>
      <c r="M17" s="36">
        <f>I17*'トランス脂肪酸データ'!H19/100</f>
        <v>78.5138263665595</v>
      </c>
      <c r="N17" s="37">
        <f>J17*'トランス脂肪酸データ'!H19/100</f>
        <v>3.036282958199357</v>
      </c>
      <c r="O17" s="38">
        <f>K17*'トランス脂肪酸データ'!H19/100</f>
        <v>28.260308681672026</v>
      </c>
      <c r="P17" s="35">
        <f t="shared" si="3"/>
        <v>109.81041800643088</v>
      </c>
      <c r="Q17" t="s">
        <v>29</v>
      </c>
    </row>
    <row r="18" spans="1:17" ht="13.5">
      <c r="A18" t="s">
        <v>44</v>
      </c>
      <c r="C18" t="s">
        <v>81</v>
      </c>
      <c r="D18" s="5">
        <v>16</v>
      </c>
      <c r="E18" s="5">
        <v>6.83</v>
      </c>
      <c r="F18" s="5">
        <v>0.56</v>
      </c>
      <c r="G18">
        <f t="shared" si="0"/>
        <v>23.389999999999997</v>
      </c>
      <c r="I18" s="5">
        <f t="shared" si="1"/>
        <v>16</v>
      </c>
      <c r="J18" s="31">
        <v>0.826</v>
      </c>
      <c r="K18" s="7">
        <f t="shared" si="2"/>
        <v>6.563999999999997</v>
      </c>
      <c r="L18" s="7"/>
      <c r="M18" s="36">
        <f>I18*'トランス脂肪酸データ'!H20/100</f>
        <v>123.16398713826368</v>
      </c>
      <c r="N18" s="37">
        <f>J18*'トランス脂肪酸データ'!H20/100</f>
        <v>6.358340836012863</v>
      </c>
      <c r="O18" s="38">
        <f>K18*'トランス脂肪酸データ'!H20/100</f>
        <v>50.52802572347266</v>
      </c>
      <c r="P18" s="35">
        <f t="shared" si="3"/>
        <v>180.05035369774922</v>
      </c>
      <c r="Q18" t="s">
        <v>30</v>
      </c>
    </row>
    <row r="19" spans="1:17" ht="13.5">
      <c r="A19" t="s">
        <v>45</v>
      </c>
      <c r="C19" t="s">
        <v>82</v>
      </c>
      <c r="D19" s="5">
        <v>10.97</v>
      </c>
      <c r="E19" s="5">
        <v>41.1</v>
      </c>
      <c r="F19" s="5">
        <v>40.94</v>
      </c>
      <c r="G19">
        <f t="shared" si="0"/>
        <v>93.00999999999999</v>
      </c>
      <c r="I19" s="5">
        <f t="shared" si="1"/>
        <v>10.97</v>
      </c>
      <c r="J19" s="31">
        <v>1.395</v>
      </c>
      <c r="K19" s="7">
        <f t="shared" si="2"/>
        <v>80.645</v>
      </c>
      <c r="L19" s="7"/>
      <c r="M19" s="36">
        <f>I19*'トランス脂肪酸データ'!H21/100</f>
        <v>293.12122186495185</v>
      </c>
      <c r="N19" s="37">
        <f>J19*'トランス脂肪酸データ'!H21/100</f>
        <v>37.27475884244373</v>
      </c>
      <c r="O19" s="38">
        <f>K19*'トランス脂肪酸データ'!H21/100</f>
        <v>2154.855144694534</v>
      </c>
      <c r="P19" s="35">
        <f t="shared" si="3"/>
        <v>2485.2511254019296</v>
      </c>
      <c r="Q19" t="s">
        <v>31</v>
      </c>
    </row>
    <row r="20" spans="1:17" ht="13.5">
      <c r="A20" t="s">
        <v>46</v>
      </c>
      <c r="C20" t="s">
        <v>83</v>
      </c>
      <c r="D20" s="5">
        <v>21.86</v>
      </c>
      <c r="E20" s="5">
        <v>31.19</v>
      </c>
      <c r="F20" s="5">
        <v>23.57</v>
      </c>
      <c r="G20">
        <f t="shared" si="0"/>
        <v>76.62</v>
      </c>
      <c r="I20" s="5">
        <f t="shared" si="1"/>
        <v>21.86</v>
      </c>
      <c r="J20" s="31">
        <v>7.004</v>
      </c>
      <c r="K20" s="7">
        <f t="shared" si="2"/>
        <v>47.75600000000001</v>
      </c>
      <c r="L20" s="7"/>
      <c r="M20" s="36">
        <f>I20*'トランス脂肪酸データ'!H22/100</f>
        <v>97.49138263665596</v>
      </c>
      <c r="N20" s="37">
        <f>J20*'トランス脂肪酸データ'!H22/100</f>
        <v>31.236488745980708</v>
      </c>
      <c r="O20" s="38">
        <f>K20*'トランス脂肪酸データ'!H22/100</f>
        <v>212.98254662379426</v>
      </c>
      <c r="P20" s="35">
        <f t="shared" si="3"/>
        <v>341.7104180064309</v>
      </c>
      <c r="Q20" t="s">
        <v>32</v>
      </c>
    </row>
    <row r="21" spans="1:17" ht="13.5">
      <c r="A21" t="s">
        <v>47</v>
      </c>
      <c r="C21" t="s">
        <v>84</v>
      </c>
      <c r="D21" s="5">
        <v>6.69</v>
      </c>
      <c r="E21" s="5">
        <v>35.68</v>
      </c>
      <c r="F21" s="5">
        <v>27.25</v>
      </c>
      <c r="G21">
        <f t="shared" si="0"/>
        <v>69.62</v>
      </c>
      <c r="I21" s="5">
        <f t="shared" si="1"/>
        <v>6.69</v>
      </c>
      <c r="J21" s="31">
        <v>1.237</v>
      </c>
      <c r="K21" s="7">
        <f t="shared" si="2"/>
        <v>61.693000000000005</v>
      </c>
      <c r="L21" s="7"/>
      <c r="M21" s="39">
        <f>I21*'トランス脂肪酸データ'!H23/100</f>
        <v>105.19003215434086</v>
      </c>
      <c r="N21" s="40">
        <f>J21*'トランス脂肪酸データ'!H23/100</f>
        <v>19.44993569131833</v>
      </c>
      <c r="O21" s="41">
        <f>K21*'トランス脂肪酸データ'!H23/100</f>
        <v>970.0281993569134</v>
      </c>
      <c r="P21" s="35">
        <f t="shared" si="3"/>
        <v>1094.6681672025727</v>
      </c>
      <c r="Q21" t="s">
        <v>52</v>
      </c>
    </row>
    <row r="22" spans="3:16" ht="13.5">
      <c r="C22" s="42"/>
      <c r="L22" s="43" t="s">
        <v>35</v>
      </c>
      <c r="M22" s="35">
        <f>SUM(M10:M21)</f>
        <v>2073.0431331189716</v>
      </c>
      <c r="N22" s="35">
        <f>SUM(N10:N21)</f>
        <v>161.6778291961415</v>
      </c>
      <c r="O22" s="35">
        <f>SUM(O10:O21)</f>
        <v>4800.474624823152</v>
      </c>
      <c r="P22" s="35">
        <f>SUM(P10:P21)</f>
        <v>7035.195587138264</v>
      </c>
    </row>
    <row r="23" ht="13.5">
      <c r="C23" s="42"/>
    </row>
    <row r="24" ht="14.25" thickBot="1">
      <c r="C24" s="42"/>
    </row>
    <row r="25" spans="9:11" ht="14.25" thickBot="1">
      <c r="I25" s="26" t="s">
        <v>85</v>
      </c>
      <c r="J25" s="27"/>
      <c r="K25" s="28"/>
    </row>
    <row r="26" spans="1:11" ht="40.5">
      <c r="A26" s="4"/>
      <c r="I26" s="4" t="s">
        <v>69</v>
      </c>
      <c r="J26" s="4" t="s">
        <v>73</v>
      </c>
      <c r="K26" s="4" t="s">
        <v>86</v>
      </c>
    </row>
    <row r="27" spans="1:12" ht="13.5">
      <c r="A27" s="31"/>
      <c r="F27" t="s">
        <v>37</v>
      </c>
      <c r="I27" s="44">
        <f aca="true" t="shared" si="4" ref="I27:I38">I10/G10*100</f>
        <v>34.53608247422681</v>
      </c>
      <c r="J27" s="44">
        <f>J10/G10*100</f>
        <v>4.201030927835052</v>
      </c>
      <c r="K27" s="44">
        <f>K10/G10*100</f>
        <v>61.26288659793815</v>
      </c>
      <c r="L27" s="44"/>
    </row>
    <row r="28" spans="1:12" ht="13.5">
      <c r="A28" s="31"/>
      <c r="F28" t="s">
        <v>38</v>
      </c>
      <c r="I28" s="44">
        <f t="shared" si="4"/>
        <v>36.341161928306555</v>
      </c>
      <c r="J28" s="44">
        <f aca="true" t="shared" si="5" ref="J28:J38">J11/G11*100</f>
        <v>2.521631644004944</v>
      </c>
      <c r="K28" s="44">
        <f aca="true" t="shared" si="6" ref="K28:K38">K11/G11*100</f>
        <v>61.13720642768852</v>
      </c>
      <c r="L28" s="44"/>
    </row>
    <row r="29" spans="1:12" ht="13.5">
      <c r="A29" s="31"/>
      <c r="F29" t="s">
        <v>49</v>
      </c>
      <c r="I29" s="44">
        <f t="shared" si="4"/>
        <v>47.33984799131379</v>
      </c>
      <c r="J29" s="44">
        <f t="shared" si="5"/>
        <v>0.6948968512486428</v>
      </c>
      <c r="K29" s="44">
        <f t="shared" si="6"/>
        <v>51.965255157437575</v>
      </c>
      <c r="L29" s="44"/>
    </row>
    <row r="30" spans="1:12" ht="13.5">
      <c r="A30" s="31"/>
      <c r="F30" t="s">
        <v>39</v>
      </c>
      <c r="I30" s="44">
        <f t="shared" si="4"/>
        <v>47.50140370578327</v>
      </c>
      <c r="J30" s="44">
        <f t="shared" si="5"/>
        <v>0.7186973610331273</v>
      </c>
      <c r="K30" s="44">
        <f t="shared" si="6"/>
        <v>51.77989893318361</v>
      </c>
      <c r="L30" s="44"/>
    </row>
    <row r="31" spans="1:12" ht="13.5">
      <c r="A31" s="31"/>
      <c r="F31" t="s">
        <v>40</v>
      </c>
      <c r="I31" s="44">
        <f t="shared" si="4"/>
        <v>36.48608201137383</v>
      </c>
      <c r="J31" s="44">
        <f t="shared" si="5"/>
        <v>1.5594133492966176</v>
      </c>
      <c r="K31" s="44">
        <f t="shared" si="6"/>
        <v>61.954504639329556</v>
      </c>
      <c r="L31" s="44"/>
    </row>
    <row r="32" spans="1:12" ht="13.5">
      <c r="A32" s="31"/>
      <c r="F32" t="s">
        <v>41</v>
      </c>
      <c r="I32" s="44">
        <f t="shared" si="4"/>
        <v>70.18072289156626</v>
      </c>
      <c r="J32" s="44">
        <f t="shared" si="5"/>
        <v>2.740963855421686</v>
      </c>
      <c r="K32" s="44">
        <f t="shared" si="6"/>
        <v>27.078313253012055</v>
      </c>
      <c r="L32" s="44"/>
    </row>
    <row r="33" spans="1:12" ht="13.5">
      <c r="A33" s="31"/>
      <c r="F33" t="s">
        <v>42</v>
      </c>
      <c r="I33" s="44">
        <f t="shared" si="4"/>
        <v>67.69230769230768</v>
      </c>
      <c r="J33" s="44">
        <f t="shared" si="5"/>
        <v>3.692307692307692</v>
      </c>
      <c r="K33" s="44">
        <f t="shared" si="6"/>
        <v>28.61538461538462</v>
      </c>
      <c r="L33" s="44"/>
    </row>
    <row r="34" spans="1:12" ht="13.5">
      <c r="A34" s="31"/>
      <c r="F34" t="s">
        <v>43</v>
      </c>
      <c r="I34" s="44">
        <f t="shared" si="4"/>
        <v>71.49943310657596</v>
      </c>
      <c r="J34" s="44">
        <f t="shared" si="5"/>
        <v>2.7650226757369616</v>
      </c>
      <c r="K34" s="44">
        <f t="shared" si="6"/>
        <v>25.735544217687075</v>
      </c>
      <c r="L34" s="44"/>
    </row>
    <row r="35" spans="1:12" ht="13.5">
      <c r="A35" s="31"/>
      <c r="F35" t="s">
        <v>44</v>
      </c>
      <c r="I35" s="44">
        <f t="shared" si="4"/>
        <v>68.40530141085935</v>
      </c>
      <c r="J35" s="44">
        <f t="shared" si="5"/>
        <v>3.5314236853356133</v>
      </c>
      <c r="K35" s="44">
        <f t="shared" si="6"/>
        <v>28.063274903805034</v>
      </c>
      <c r="L35" s="44"/>
    </row>
    <row r="36" spans="1:11" ht="13.5">
      <c r="A36" s="31"/>
      <c r="F36" t="s">
        <v>45</v>
      </c>
      <c r="I36" s="44">
        <f t="shared" si="4"/>
        <v>11.79443070637566</v>
      </c>
      <c r="J36" s="44">
        <f t="shared" si="5"/>
        <v>1.4998387270186004</v>
      </c>
      <c r="K36" s="44">
        <f t="shared" si="6"/>
        <v>86.70573056660574</v>
      </c>
    </row>
    <row r="37" spans="1:13" ht="13.5">
      <c r="A37" s="31"/>
      <c r="F37" t="s">
        <v>46</v>
      </c>
      <c r="H37" s="24"/>
      <c r="I37" s="44">
        <f t="shared" si="4"/>
        <v>28.5304098146698</v>
      </c>
      <c r="J37" s="44">
        <f t="shared" si="5"/>
        <v>9.141216392586792</v>
      </c>
      <c r="K37" s="44">
        <f t="shared" si="6"/>
        <v>62.32837379274342</v>
      </c>
      <c r="M37" s="23"/>
    </row>
    <row r="38" spans="1:11" ht="13.5">
      <c r="A38" s="31"/>
      <c r="F38" t="s">
        <v>47</v>
      </c>
      <c r="I38" s="44">
        <f t="shared" si="4"/>
        <v>9.60930767020971</v>
      </c>
      <c r="J38" s="44">
        <f t="shared" si="5"/>
        <v>1.7767882792301064</v>
      </c>
      <c r="K38" s="44">
        <f t="shared" si="6"/>
        <v>88.6139040505602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2010-12-05T07:27:51Z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